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diegonino 1/Documents/Diego/Pro/Enseignement/AMOS/Business Gamz/"/>
    </mc:Choice>
  </mc:AlternateContent>
  <xr:revisionPtr revIDLastSave="0" documentId="13_ncr:1_{DC1028B2-16C9-2440-A190-5986433084EF}" xr6:coauthVersionLast="47" xr6:coauthVersionMax="47" xr10:uidLastSave="{00000000-0000-0000-0000-000000000000}"/>
  <bookViews>
    <workbookView xWindow="0" yWindow="0" windowWidth="38400" windowHeight="21600" activeTab="1" xr2:uid="{865CD855-4986-7F47-9926-5D13F69C7A4C}"/>
  </bookViews>
  <sheets>
    <sheet name="Obj &amp; Rôles" sheetId="1" state="hidden" r:id="rId1"/>
    <sheet name="Budget" sheetId="3" r:id="rId2"/>
    <sheet name="STARS" sheetId="2" r:id="rId3"/>
    <sheet name="Feuil1" sheetId="4" state="hidden" r:id="rId4"/>
    <sheet name="RH" sheetId="9" r:id="rId5"/>
    <sheet name="Part" sheetId="8" r:id="rId6"/>
    <sheet name="Com" sheetId="7" r:id="rId7"/>
    <sheet name="Sport" sheetId="6" r:id="rId8"/>
    <sheet name="Mkt" sheetId="5" r:id="rId9"/>
  </sheets>
  <definedNames>
    <definedName name="_xlnm.Print_Area" localSheetId="6">Com!$C$1:$G$15</definedName>
    <definedName name="_xlnm.Print_Area" localSheetId="8">Mkt!$C$2:$E$18</definedName>
    <definedName name="_xlnm.Print_Area" localSheetId="5">Part!$C$2:$F$14</definedName>
    <definedName name="_xlnm.Print_Area" localSheetId="4">RH!$C$2:$F$15</definedName>
    <definedName name="_xlnm.Print_Area" localSheetId="7">Sport!$C$4:$D$22</definedName>
    <definedName name="_xlnm.Print_Area" localSheetId="2">STARS!$A$1:$D$9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3" l="1"/>
  <c r="F12" i="3"/>
  <c r="E17" i="5"/>
  <c r="D17" i="5"/>
  <c r="E11" i="9"/>
  <c r="D11" i="9"/>
  <c r="L10" i="3"/>
  <c r="F10" i="7"/>
  <c r="F11" i="7"/>
  <c r="F9" i="7"/>
  <c r="L8" i="3"/>
  <c r="L16" i="3" s="1"/>
  <c r="C12" i="3"/>
  <c r="E14" i="9" l="1"/>
  <c r="F12" i="7"/>
  <c r="G16" i="3"/>
  <c r="C15" i="3" s="1"/>
  <c r="F13" i="7" l="1"/>
  <c r="F14" i="7" s="1"/>
  <c r="C18" i="3"/>
</calcChain>
</file>

<file path=xl/sharedStrings.xml><?xml version="1.0" encoding="utf-8"?>
<sst xmlns="http://schemas.openxmlformats.org/spreadsheetml/2006/main" count="159" uniqueCount="122">
  <si>
    <t>Objectifs</t>
  </si>
  <si>
    <t xml:space="preserve">Contraintes </t>
  </si>
  <si>
    <t xml:space="preserve">- Super star très chère
- Tenir compte des caprices des équipes
- </t>
  </si>
  <si>
    <t xml:space="preserve">- Idée de temps intermediaire pour négocier un budget supplémentaire pour financer plus de choses </t>
  </si>
  <si>
    <t xml:space="preserve">Rôles </t>
  </si>
  <si>
    <t xml:space="preserve">- Créer un plan d'action pour disposer des bonnes ressources pendant l'événement 
- Mettre en place un protocole de sécurité adapté afin d'accueillir un maximum de spectateurs </t>
  </si>
  <si>
    <t xml:space="preserve">- Respect des valeurs des sociétés partenaires (entraide, </t>
  </si>
  <si>
    <t xml:space="preserve">- Créer le logo et les supports de communication pour faire venir le public qui méconnait le e-sport
- Veiller à la cohérence des messages délivrés en interne et en externe </t>
  </si>
  <si>
    <t xml:space="preserve">- Rammener X qui a une mauvaise réputation sur internet avec des propos déplacés et inapropries </t>
  </si>
  <si>
    <t>- Créer une stratégie de vente de billets, restauration, produits dérivés, services afin de maximiser les recettes.</t>
  </si>
  <si>
    <t xml:space="preserve">Ensemble </t>
  </si>
  <si>
    <t xml:space="preserve">Responsable sportif </t>
  </si>
  <si>
    <t>Responsable de partenariats</t>
  </si>
  <si>
    <t>Responsable Marketing &amp; Communication</t>
  </si>
  <si>
    <t xml:space="preserve">Responsable de Ressources Humaines </t>
  </si>
  <si>
    <t>Responsable Commercial</t>
  </si>
  <si>
    <t>OBJECTIF :</t>
  </si>
  <si>
    <t xml:space="preserve">- Créer un plan d'action pour conquerir des sponsors </t>
  </si>
  <si>
    <t>- Créer un plan d'action de publicité en accord avec les attentes du PDG, des investisseurs et en lien avec le budget actuel.</t>
  </si>
  <si>
    <t>BUSINESS GAME AMOS B3 MS</t>
  </si>
  <si>
    <t xml:space="preserve">-Assurer la présence d'au moins 2 stars du e-sport si possible. 
-Veiller aux bonnes relations avec les équipes locales &amp;  l'étrangères, savoir répondre à leur demandes mais veiller au respect du budget global de votre équipe 
</t>
  </si>
  <si>
    <t>Sécuri</t>
  </si>
  <si>
    <t xml:space="preserve">Prix </t>
  </si>
  <si>
    <t>15 000€</t>
  </si>
  <si>
    <t>7 000€</t>
  </si>
  <si>
    <t>8 000€</t>
  </si>
  <si>
    <t>9 000€</t>
  </si>
  <si>
    <t>16 000€</t>
  </si>
  <si>
    <t>18 000€</t>
  </si>
  <si>
    <t>Recrutement STARS</t>
  </si>
  <si>
    <r>
      <rPr>
        <b/>
        <sz val="12"/>
        <color theme="1"/>
        <rFont val="Century Gothic"/>
        <family val="1"/>
      </rPr>
      <t>Martin «Rekkles» Larsson (SWE), 25 ans, Karmine Corp</t>
    </r>
    <r>
      <rPr>
        <sz val="12"/>
        <color theme="1"/>
        <rFont val="Century Gothic"/>
        <family val="1"/>
      </rPr>
      <t xml:space="preserve">
Passé par Fnatic et G2, clubs de LEC, l'élite européenne, son arrivée chez la Karmine Corp constitue le plus gros transfert de l'histoire de la LFL. «Pour la Karmine, c'est s'attacher un joueur de classe mondiale. Pour Rekkles, c'est se relancer après G2, où au bout d'une année il n'avait pas les clefs de l'équipe», explique Krok, commentateur de League of legends.</t>
    </r>
  </si>
  <si>
    <r>
      <rPr>
        <b/>
        <sz val="12"/>
        <color theme="1"/>
        <rFont val="Century Gothic"/>
        <family val="1"/>
      </rPr>
      <t>Sang-jun «Rangjun» Kim (KOR), 19 ans, Mirage-Elyandra</t>
    </r>
    <r>
      <rPr>
        <sz val="12"/>
        <color theme="1"/>
        <rFont val="Century Gothic"/>
        <family val="1"/>
      </rPr>
      <t xml:space="preserve">
La recrue la plus prometteuse. D'abord réserviste, «Rangjun» a été promu remplaçant dans l'équipe A de Damwon Kia, club coréen champion du monde en 2020. «Il joue comme un vieux roublard!», analyse Damles, coach de l'équipe. «D'une façon que l'on n'attend pas d'un rookie. Il a le potentiel aussi bien d'être un excellent joueur de LFL que d'être en LEC voire plus. C'est celui qui a le plus de potentiel de la ligue.»</t>
    </r>
  </si>
  <si>
    <r>
      <rPr>
        <b/>
        <sz val="12"/>
        <color theme="1"/>
        <rFont val="Century Gothic"/>
        <family val="1"/>
      </rPr>
      <t>Liyu «Cody Sun» Sun (CAN), 24 ans, Mirage-Elyandra</t>
    </r>
    <r>
      <rPr>
        <sz val="12"/>
        <color theme="1"/>
        <rFont val="Century Gothic"/>
        <family val="1"/>
      </rPr>
      <t xml:space="preserve">
Il a joué quatre saisons au plus haut échelon américain (LCS) entre 2017 et 2020 et remporté la finale du championnat en 2019, sous les couleurs de Clutch Gaming. Il a connu les Mondiaux en 2017 et 2019. Damles: «Cody avait un esprit de revanche et de compétition. Il était dans une année où on ne lui a pas redonné sa chance en LCS, il avait envie d'un projet compétitif. On le lui a offert.»</t>
    </r>
  </si>
  <si>
    <r>
      <rPr>
        <b/>
        <sz val="12"/>
        <color theme="1"/>
        <rFont val="Century Gothic"/>
        <family val="1"/>
      </rPr>
      <t>Lucas «Cabochard» Simon-Meslet (FRA), 24 ans, Karmine Corp</t>
    </r>
    <r>
      <rPr>
        <sz val="12"/>
        <color theme="1"/>
        <rFont val="Century Gothic"/>
        <family val="1"/>
      </rPr>
      <t xml:space="preserve">
Longtemps joueur de l'équipe tricolore Vitality (2015-2020) en LEC, il est l'un des rares Français à être allé aux Mondiaux (2018). En 2021, il a rejoint la Karmine Corp, avec qui il a déjà remporté le segment de printemps de la LFL et les European Masters. Selon l'insider Brieuc «Wooloo» Seeger, il aurait refusé une opportunité de retour en LEC pour prolonger en France.</t>
    </r>
  </si>
  <si>
    <r>
      <rPr>
        <b/>
        <sz val="12"/>
        <color theme="1"/>
        <rFont val="Century Gothic"/>
        <family val="1"/>
      </rPr>
      <t>Kiss «Vizicsacsi» Tamas (HUN), 28 ans, Gamers Origin</t>
    </r>
    <r>
      <rPr>
        <sz val="12"/>
        <color theme="1"/>
        <rFont val="Century Gothic"/>
        <family val="1"/>
      </rPr>
      <t xml:space="preserve">
Avec six saisons en LEC et deux participations aux Worlds, Vizicsacsi est une légende du circuit européen. Yann-Cédric Mainguy, patron de l'esport chez Gamers Origin : «C'est un roc. On peut toujours compter sur lui (...) Le projet de +Vizi+, c'est de montrer qu'il est encore là malgré son âge avancé pour l'esport, qu'il est l'un des meilleurs d'Europe à son poste.»</t>
    </r>
  </si>
  <si>
    <r>
      <rPr>
        <b/>
        <sz val="12"/>
        <color theme="1"/>
        <rFont val="Century Gothic"/>
        <family val="1"/>
      </rPr>
      <t>Jakub «Jactroll» Skurzynski (POL), 23 ans, Vitality.Bee</t>
    </r>
    <r>
      <rPr>
        <sz val="12"/>
        <color theme="1"/>
        <rFont val="Century Gothic"/>
        <family val="1"/>
      </rPr>
      <t xml:space="preserve">
Joueur de l'équipe première de Vitality en LEC entre 2017 et 2020, «Jactroll» est depuis devenu l'un des meilleurs joueurs de la LFL, qu'il a rejointe en 2021. Dans la foulée, il remporte avec Misfits Premier les play-offs d'été, et la grande finale de la saison contre la Karmine Corp. Il est nommé MVP de la finale.
</t>
    </r>
  </si>
  <si>
    <t xml:space="preserve">Entreprise </t>
  </si>
  <si>
    <t xml:space="preserve">Investissement initial </t>
  </si>
  <si>
    <t xml:space="preserve">Partenariats </t>
  </si>
  <si>
    <t xml:space="preserve">Dépenses </t>
  </si>
  <si>
    <t>TOTAL</t>
  </si>
  <si>
    <t xml:space="preserve">Location salle </t>
  </si>
  <si>
    <t xml:space="preserve">Stars invités </t>
  </si>
  <si>
    <t>Staff</t>
  </si>
  <si>
    <t>Recettes</t>
  </si>
  <si>
    <t>Village</t>
  </si>
  <si>
    <t>RESULTAT</t>
  </si>
  <si>
    <t>Billeterie</t>
  </si>
  <si>
    <t>Total dépenses</t>
  </si>
  <si>
    <t>Total recettes</t>
  </si>
  <si>
    <t>ROI</t>
  </si>
  <si>
    <t>Inscriptions au tournoi</t>
  </si>
  <si>
    <t>Prix Gagnant</t>
  </si>
  <si>
    <t>Votre entreprise .....................…  spécialisé dans l'organisation d'événements sportifs dans le E-SPORT a été séléctionnée pour organiser un tournoi international exeptionnel (hors circuit) de League of Legends, votre équipe est appelé à repondre à ce projet. Vous devez faire une proposition du déroulé à votre PDG ce matin à 11h. 
La propposition doit être une présentation de 10 minutes qui doit comporter votre objectif, un plan d'action détaillé et un budget previsoinnel. Votre entreprise va investir 150 000€, vous devez chercher des partenariats pour financer votre événement à hauteur de 350 000€. Votre PDG vous demande d'avoir un ROI (retout sur investissement) de + 135% par rapport à la mise intial.
La commande du client comporte, l'organisation d'un événément présentiel dans un lieu accuillant au minimum 35 000 personnes. Vous devez inviter la ligue françaisede league of Legends, ainsi qu'au moins 2 "stars" du circuit international.</t>
  </si>
  <si>
    <t>Nomer votre entreprise
Vous fixer un objectif 
Choisir le lieu, 
Strat participants, les invités, 
Stratégie partenaires 
Stratégie Communication Marketing 
Stratégie Commerciale
Plan RH</t>
  </si>
  <si>
    <t>Prix</t>
  </si>
  <si>
    <t>Qte</t>
  </si>
  <si>
    <t xml:space="preserve">Capital </t>
  </si>
  <si>
    <t>Le responsable sportif est le maître de l'organisation sur le plan de la compétition, il veille au respet du reglèment du sport, il fait vivre les rencontres sportives, il s'occupe de l'organisation du tournoi, logistique événementiel sport (terrains écrants, jeux de lumière et projection 3D), de l'accomodation des sportifs et leurs délégations. Il est le responsable de recruter les invités VIP</t>
  </si>
  <si>
    <t xml:space="preserve">-Assurer la présence d'au moins 2 stars du e-sport si possible. 
-Veiller aux bonnes relations avec les équipes locales &amp;  l'étrangères, savoir répondre à leur demandes mais veiller au respect du budget global de votre équipe 
- Contribuer à la stratégie de son équipe en apportant des idées innovatrices pour faire la meilleure proposition qu'il soit dans le temps imparti.
</t>
  </si>
  <si>
    <t xml:space="preserve">Responsable Marketing / Communication &amp; Publicité </t>
  </si>
  <si>
    <t xml:space="preserve">Le responsable Marketing est responsable du produit de l'image de marque, il gere la communication multiniveaux, la publicité dans le but d'attirer un maximum de spéctateurs. Assurer la communication vis-à-vis des partenaires, incarner l'image de la société aux yeux du grand public.
</t>
  </si>
  <si>
    <t>-Trouver un nom et une identité visuelle pour votre entreprise 
- Se fixer un objectif, proposer un plan d'action pour attirer un maximum de spectateurs. 
- Contribuer à la stratégie de son équipe en apportant des idées innovatrices pour faire la meilleure proposition qu'il soit dans le temps imparti.</t>
  </si>
  <si>
    <t>Responsable Partenariats</t>
  </si>
  <si>
    <t xml:space="preserve">Le Responsable commercial a la responsabilité de créer de la valeur à travers de la vente de pruduits / services visant seduire le spectateur. Il définit le prix de vente des billets en lien avec son équipe.
</t>
  </si>
  <si>
    <t>- Créer une stratégie de vente de billets, restauration, produits dérivés, services afin de maximiser les recettes.
- Créer un produit / service unique pour vous différentier de vos concurrents. 
- Contribuer à la stratégie de son équipe en apportant des idées innovatrices pour faire la meilleure proposition qu'il soit dans le temps imparti.</t>
  </si>
  <si>
    <t xml:space="preserve">Responsable Finances &amp; Ressources humaines </t>
  </si>
  <si>
    <t xml:space="preserve">Le responsable partenariats a la responsabilité de prospecter, negocier avec des partenaires suscptibles d'investir sur le projet. Il travail en étroite collaboration avec le responsable marketing et commercial pour créer une proposition commerciale impactante. Il veille à la congruence des valeurs de la marque et de ses partenaires. </t>
  </si>
  <si>
    <r>
      <t>- Créer un pitch concernant votre événement pour négocier un partenariat  avec : un</t>
    </r>
    <r>
      <rPr>
        <u/>
        <sz val="12"/>
        <color theme="1"/>
        <rFont val="Century Gothic"/>
        <family val="1"/>
      </rPr>
      <t>e marque de boisson énergetique, une marque française de vetements sportifs, CRÉER CARTES PARTENAIRES?</t>
    </r>
  </si>
  <si>
    <t>Il fait vivre la feuille de route du projet, un véritable responsable du budget, maîtrie de couts et dépenses. Veille à ce que chaque homme retrouve sa juste place dans le respect de son intégrité et unicité. Vo</t>
  </si>
  <si>
    <t xml:space="preserve">- Trouver un partenaire pour assurer le recrutement de tout le staff
- Assure une cohérence entre moyens humains, respet des couts pour le bon déroulé de l'événement </t>
  </si>
  <si>
    <t>+ 15% audience</t>
  </si>
  <si>
    <t>Audience</t>
  </si>
  <si>
    <t>+ 5% audience</t>
  </si>
  <si>
    <t xml:space="preserve">Forfait Spot télé </t>
  </si>
  <si>
    <t xml:space="preserve">Animation Réseaux sociaux </t>
  </si>
  <si>
    <t>Publicité en ville, transports en commun, pancartes…</t>
  </si>
  <si>
    <t>Spot Radio</t>
  </si>
  <si>
    <t>COMMISSION ÉQUIPE</t>
  </si>
  <si>
    <t xml:space="preserve">Plan de Financement </t>
  </si>
  <si>
    <t xml:space="preserve">Audience estimée par Semaine 1= 1 miliion </t>
  </si>
  <si>
    <t>Le responsable sportif est le maître de l'organisation sur le plan de la compétition, il veille au respet du reglèment du sport, il fait vivre les rencontres sportives, il s'occupe de l'organisation du tournoi, logistique au global (terrains écrants, jeux de lumière et projection 3D), de l'accomodation des sportifs et leurs délégations. Il est le responsable de recruter les invités VIP</t>
  </si>
  <si>
    <t>Fournisseur habituel</t>
  </si>
  <si>
    <t>6K - 10K</t>
  </si>
  <si>
    <t>11K - 15K</t>
  </si>
  <si>
    <t>16K - 20K</t>
  </si>
  <si>
    <t>21K - 30K</t>
  </si>
  <si>
    <t xml:space="preserve">Mise en place de logistique audio, son, vidéo, location des équipes avec opérateurs par jour </t>
  </si>
  <si>
    <t xml:space="preserve">Bar restauration </t>
  </si>
  <si>
    <t xml:space="preserve">Produit </t>
  </si>
  <si>
    <t>Snacks</t>
  </si>
  <si>
    <t xml:space="preserve">Restauration rapide </t>
  </si>
  <si>
    <t>Bière? / Softs</t>
  </si>
  <si>
    <t>Votre produit/service</t>
  </si>
  <si>
    <t>Logistique / Achats</t>
  </si>
  <si>
    <t xml:space="preserve">Total </t>
  </si>
  <si>
    <t xml:space="preserve">Total ventes </t>
  </si>
  <si>
    <t>Total net</t>
  </si>
  <si>
    <t>Cout des produits</t>
  </si>
  <si>
    <t xml:space="preserve">Marque de boisson énérgétique </t>
  </si>
  <si>
    <t xml:space="preserve">Marque française de vetement sportifs </t>
  </si>
  <si>
    <t xml:space="preserve">Si stade </t>
  </si>
  <si>
    <t>SI H Aréna ou stade</t>
  </si>
  <si>
    <t xml:space="preserve">1 encadrant tous les 70 personnes </t>
  </si>
  <si>
    <t xml:space="preserve">Nb Assistants </t>
  </si>
  <si>
    <t xml:space="preserve">Il assure une cohérence entre moyens humains / respect des coûts pour le bon déroulé de l'événement Il fait vivre la feuille de route du projet, un véritable Business Partner. Veille à ce que chaque homme retrouve sa juste place dans le respect de son intégrité et unicité dans le respect du droit. </t>
  </si>
  <si>
    <t xml:space="preserve">- Assurer le recrutement de tout le staff
 - Respecter la consigne de sécurité de(1/66)1 encadrant du staff chaque 66 assistants
- Contribue à la stratégie de son équipe en guidant le groupe vers son objectif avec du bon sens, pour faire la meilleure proposition qu'il soit dans le temps imparti.
</t>
  </si>
  <si>
    <t>-Contribuer avec votre expertisse à la création  identité visuelle pour votre entreprise, créer l'affiche de l'événement.
- Définir une cible 
- Proposer un plan d'action pour attirer un maximum de spectateurs. 
- Contribuer à la stratégie de son équipe en apportant des idées innovatrices pour faire la meilleure proposition qu'il soit dans le temps imparti.</t>
  </si>
  <si>
    <t>Mkt Publicité Comm</t>
  </si>
  <si>
    <t xml:space="preserve">Exemple Cible 5 600 assistants </t>
  </si>
  <si>
    <t>Pour calculer votre audienc vous devez utiliser le ratio 80/1</t>
  </si>
  <si>
    <t xml:space="preserve">Le Responsable commercial a la responsabilité de créer de la valeur à travers de la vente de pruduits / services pour les spectateurs. Il définit le prix de vente des billets en entente avec son équipe.
</t>
  </si>
  <si>
    <t>Mise en place de Jeu par équipe (Forfait : PC, accessoires, reseau, commodités)</t>
  </si>
  <si>
    <t>Régie : vidéo, son, lumière (selon audience attendue)</t>
  </si>
  <si>
    <t>N° et coût d'encadrants par jour</t>
  </si>
  <si>
    <t xml:space="preserve">Le responsable partenariats a la responsabilité de prospecter, negocier avec des partenaires suscptibles d'investir sur le projet. Il travail en étroite collaboration avec le responsable marketing et commercial pour créer une proposition commerciale impactante. Il veille à la congruence des valeurs de la marque avec celles des partenaires. </t>
  </si>
  <si>
    <t xml:space="preserve">- Organiser la rencontre, inscription des équipes, nombre et prix
- Mettre en place la logistique de l'événement avec votre fournisseur 
- Assurer la présence d'au moins 2 stars du e-sport 
- Contribuer à la stratégie de son équipe en apportant des idées novatrices pour faire la meilleure proposition qu'il soit dans le temps imparti.
</t>
  </si>
  <si>
    <r>
      <t>- Créer un pitch concernant votre événement pour négocier un partenariat  avec : un</t>
    </r>
    <r>
      <rPr>
        <u/>
        <sz val="12"/>
        <color theme="1"/>
        <rFont val="Century Gothic"/>
        <family val="1"/>
      </rPr>
      <t xml:space="preserve">e marque de boisson énergetique, une marque française de vetements sportifs
</t>
    </r>
    <r>
      <rPr>
        <sz val="12"/>
        <color theme="1"/>
        <rFont val="Century Gothic"/>
        <family val="1"/>
      </rPr>
      <t>- Contribuer à la stratégie de son équipe en apportant des idées innovatrices pour faire la meilleure proposition qu'il soit dans le temps imparti.</t>
    </r>
  </si>
  <si>
    <t>Sponsor potentiel</t>
  </si>
  <si>
    <t>Collab</t>
  </si>
  <si>
    <t>Conditions</t>
  </si>
  <si>
    <t>Marque d'ordinateurs, téléphone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</si>
</sst>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2"/>
      <color theme="1"/>
      <name val="Calibri"/>
      <family val="2"/>
      <scheme val="minor"/>
    </font>
    <font>
      <sz val="12"/>
      <color theme="1"/>
      <name val="Calibri"/>
      <family val="2"/>
      <scheme val="minor"/>
    </font>
    <font>
      <sz val="12"/>
      <color theme="1"/>
      <name val="Century Gothic"/>
      <family val="1"/>
    </font>
    <font>
      <sz val="14"/>
      <color theme="1"/>
      <name val="Century Gothic"/>
      <family val="1"/>
    </font>
    <font>
      <b/>
      <sz val="22"/>
      <color theme="1"/>
      <name val="Century Gothic"/>
      <family val="1"/>
    </font>
    <font>
      <b/>
      <sz val="12"/>
      <color theme="1"/>
      <name val="Century Gothic"/>
      <family val="1"/>
    </font>
    <font>
      <b/>
      <sz val="20"/>
      <color theme="1"/>
      <name val="Century Gothic"/>
      <family val="1"/>
    </font>
    <font>
      <b/>
      <sz val="36"/>
      <color theme="1"/>
      <name val="Century Gothic"/>
      <family val="1"/>
    </font>
    <font>
      <b/>
      <sz val="12"/>
      <color rgb="FF000000"/>
      <name val="Century Gothic"/>
      <family val="1"/>
    </font>
    <font>
      <sz val="12"/>
      <color rgb="FF000000"/>
      <name val="Century Gothic"/>
      <family val="1"/>
    </font>
    <font>
      <u/>
      <sz val="12"/>
      <color theme="1"/>
      <name val="Century Gothic"/>
      <family val="1"/>
    </font>
  </fonts>
  <fills count="12">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F8CBAD"/>
        <bgColor rgb="FF000000"/>
      </patternFill>
    </fill>
    <fill>
      <patternFill patternType="solid">
        <fgColor theme="0"/>
        <bgColor rgb="FF000000"/>
      </patternFill>
    </fill>
    <fill>
      <patternFill patternType="solid">
        <fgColor theme="7" tint="0.59999389629810485"/>
        <bgColor indexed="64"/>
      </patternFill>
    </fill>
    <fill>
      <patternFill patternType="solid">
        <fgColor theme="2"/>
        <bgColor indexed="64"/>
      </patternFill>
    </fill>
    <fill>
      <patternFill patternType="solid">
        <fgColor rgb="FF92D050"/>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2" fillId="0" borderId="0" xfId="0" applyFont="1"/>
    <xf numFmtId="0" fontId="2" fillId="0" borderId="0" xfId="0" applyFont="1" applyAlignment="1">
      <alignment vertical="center" wrapText="1"/>
    </xf>
    <xf numFmtId="0" fontId="2" fillId="0" borderId="0" xfId="0" quotePrefix="1"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5" fillId="2" borderId="0" xfId="0" applyFont="1" applyFill="1" applyAlignment="1">
      <alignment vertical="center" wrapText="1"/>
    </xf>
    <xf numFmtId="0" fontId="2" fillId="3" borderId="0" xfId="0" applyFont="1" applyFill="1" applyAlignment="1">
      <alignment vertical="center" wrapText="1"/>
    </xf>
    <xf numFmtId="0" fontId="2"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164" fontId="2" fillId="0" borderId="0" xfId="0" applyNumberFormat="1" applyFont="1"/>
    <xf numFmtId="0" fontId="5" fillId="0" borderId="0" xfId="0" applyFont="1"/>
    <xf numFmtId="0" fontId="2" fillId="0" borderId="3" xfId="0" applyFont="1" applyBorder="1"/>
    <xf numFmtId="164" fontId="2" fillId="0" borderId="4" xfId="0" applyNumberFormat="1" applyFont="1" applyBorder="1"/>
    <xf numFmtId="0" fontId="5" fillId="0" borderId="3" xfId="0" applyFont="1" applyBorder="1"/>
    <xf numFmtId="0" fontId="2" fillId="0" borderId="5" xfId="0" applyFont="1" applyBorder="1"/>
    <xf numFmtId="164" fontId="2" fillId="0" borderId="6" xfId="0" applyNumberFormat="1" applyFont="1" applyBorder="1"/>
    <xf numFmtId="164" fontId="5" fillId="0" borderId="0" xfId="0" applyNumberFormat="1" applyFont="1" applyBorder="1"/>
    <xf numFmtId="164" fontId="2" fillId="0" borderId="0" xfId="0" applyNumberFormat="1" applyFont="1" applyBorder="1"/>
    <xf numFmtId="0" fontId="5" fillId="3" borderId="5" xfId="0" applyFont="1" applyFill="1" applyBorder="1"/>
    <xf numFmtId="164" fontId="2" fillId="3" borderId="6" xfId="0" applyNumberFormat="1" applyFont="1" applyFill="1" applyBorder="1"/>
    <xf numFmtId="0" fontId="5" fillId="4" borderId="1" xfId="0" applyFont="1" applyFill="1" applyBorder="1"/>
    <xf numFmtId="164" fontId="5" fillId="4" borderId="2" xfId="0" applyNumberFormat="1" applyFont="1" applyFill="1" applyBorder="1"/>
    <xf numFmtId="0" fontId="5" fillId="4" borderId="5" xfId="0" applyFont="1" applyFill="1" applyBorder="1"/>
    <xf numFmtId="9" fontId="5" fillId="4" borderId="6" xfId="1" applyFont="1" applyFill="1" applyBorder="1"/>
    <xf numFmtId="0" fontId="2" fillId="0" borderId="0" xfId="0" applyFont="1" applyBorder="1"/>
    <xf numFmtId="0" fontId="5" fillId="3" borderId="8" xfId="0" applyFont="1" applyFill="1" applyBorder="1"/>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1" xfId="0" applyFont="1" applyFill="1" applyBorder="1"/>
    <xf numFmtId="164" fontId="5" fillId="5" borderId="2" xfId="0" applyNumberFormat="1" applyFont="1" applyFill="1" applyBorder="1"/>
    <xf numFmtId="0" fontId="5" fillId="5" borderId="3" xfId="0" applyFont="1" applyFill="1" applyBorder="1"/>
    <xf numFmtId="164" fontId="5" fillId="5" borderId="4" xfId="0" applyNumberFormat="1" applyFont="1" applyFill="1" applyBorder="1"/>
    <xf numFmtId="0" fontId="8" fillId="6" borderId="0" xfId="0" applyFont="1" applyFill="1" applyAlignment="1">
      <alignment vertical="center" wrapText="1"/>
    </xf>
    <xf numFmtId="0" fontId="9" fillId="0" borderId="0" xfId="0" quotePrefix="1" applyFont="1" applyAlignment="1">
      <alignment vertical="center" wrapText="1"/>
    </xf>
    <xf numFmtId="0" fontId="8" fillId="7" borderId="0" xfId="0" applyFont="1" applyFill="1" applyAlignment="1">
      <alignment horizontal="center" vertical="center" wrapText="1"/>
    </xf>
    <xf numFmtId="0" fontId="0" fillId="0" borderId="0" xfId="0" applyAlignment="1">
      <alignment vertical="center"/>
    </xf>
    <xf numFmtId="0" fontId="8" fillId="8" borderId="0" xfId="0" applyFont="1" applyFill="1" applyAlignment="1">
      <alignment vertical="center" wrapText="1"/>
    </xf>
    <xf numFmtId="0" fontId="2" fillId="0" borderId="0" xfId="0" quotePrefix="1" applyFont="1" applyAlignment="1">
      <alignment vertical="center"/>
    </xf>
    <xf numFmtId="0" fontId="2" fillId="0" borderId="0" xfId="0" applyFont="1" applyAlignment="1">
      <alignment wrapText="1"/>
    </xf>
    <xf numFmtId="164" fontId="2" fillId="0" borderId="0" xfId="0" applyNumberFormat="1" applyFont="1" applyAlignment="1">
      <alignment wrapText="1"/>
    </xf>
    <xf numFmtId="0" fontId="5" fillId="9" borderId="9" xfId="0" applyFont="1" applyFill="1" applyBorder="1"/>
    <xf numFmtId="164" fontId="5" fillId="9" borderId="10" xfId="0" applyNumberFormat="1" applyFont="1" applyFill="1" applyBorder="1"/>
    <xf numFmtId="0" fontId="2" fillId="0" borderId="0" xfId="0" applyFont="1" applyBorder="1" applyAlignment="1">
      <alignment horizontal="right"/>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quotePrefix="1" applyFont="1" applyAlignment="1">
      <alignment horizontal="left" vertical="center" wrapText="1"/>
    </xf>
    <xf numFmtId="0" fontId="7" fillId="0" borderId="0" xfId="0" applyFont="1" applyAlignment="1">
      <alignment horizontal="center"/>
    </xf>
    <xf numFmtId="0" fontId="5" fillId="5" borderId="1" xfId="0" applyFont="1" applyFill="1" applyBorder="1" applyAlignment="1">
      <alignment horizontal="left"/>
    </xf>
    <xf numFmtId="0" fontId="5" fillId="5" borderId="7" xfId="0" applyFont="1" applyFill="1" applyBorder="1" applyAlignment="1">
      <alignment horizontal="left"/>
    </xf>
    <xf numFmtId="0" fontId="5" fillId="5" borderId="2" xfId="0" applyFont="1" applyFill="1" applyBorder="1" applyAlignment="1">
      <alignment horizontal="left"/>
    </xf>
    <xf numFmtId="0" fontId="2" fillId="0" borderId="0" xfId="0" applyFont="1" applyFill="1"/>
    <xf numFmtId="1" fontId="2" fillId="0" borderId="0" xfId="0" applyNumberFormat="1" applyFont="1" applyFill="1"/>
    <xf numFmtId="164" fontId="2" fillId="0" borderId="0" xfId="0" applyNumberFormat="1" applyFont="1" applyFill="1"/>
    <xf numFmtId="0" fontId="2" fillId="10" borderId="0" xfId="0" applyFont="1" applyFill="1"/>
    <xf numFmtId="0" fontId="5" fillId="10" borderId="9" xfId="0" applyFont="1" applyFill="1" applyBorder="1"/>
    <xf numFmtId="164" fontId="2" fillId="10" borderId="10" xfId="0" applyNumberFormat="1" applyFont="1" applyFill="1" applyBorder="1"/>
    <xf numFmtId="0" fontId="2" fillId="10" borderId="0" xfId="0" applyFont="1" applyFill="1" applyAlignment="1">
      <alignment horizontal="right"/>
    </xf>
    <xf numFmtId="0" fontId="5" fillId="11" borderId="0" xfId="0" applyFont="1" applyFill="1"/>
    <xf numFmtId="0" fontId="2" fillId="10" borderId="0" xfId="0" applyFont="1" applyFill="1" applyAlignment="1">
      <alignment wrapText="1"/>
    </xf>
    <xf numFmtId="0" fontId="5" fillId="10" borderId="9" xfId="0" applyFont="1" applyFill="1" applyBorder="1" applyAlignment="1">
      <alignment wrapText="1"/>
    </xf>
    <xf numFmtId="0" fontId="5" fillId="10" borderId="11" xfId="0" applyFont="1" applyFill="1" applyBorder="1" applyAlignment="1">
      <alignment wrapText="1"/>
    </xf>
    <xf numFmtId="164" fontId="5" fillId="10" borderId="10" xfId="0" applyNumberFormat="1" applyFont="1" applyFill="1" applyBorder="1" applyAlignment="1">
      <alignment wrapText="1"/>
    </xf>
    <xf numFmtId="1" fontId="2" fillId="0" borderId="0" xfId="0" applyNumberFormat="1" applyFont="1" applyBorder="1"/>
    <xf numFmtId="0" fontId="2" fillId="10" borderId="0" xfId="0" applyFont="1" applyFill="1" applyAlignment="1">
      <alignment horizontal="center" vertical="center" wrapText="1"/>
    </xf>
    <xf numFmtId="0" fontId="2" fillId="10" borderId="0" xfId="0" quotePrefix="1" applyFont="1" applyFill="1" applyAlignment="1">
      <alignment vertical="center" wrapText="1"/>
    </xf>
    <xf numFmtId="0" fontId="2" fillId="10" borderId="0" xfId="0" quotePrefix="1" applyFont="1" applyFill="1" applyAlignment="1">
      <alignment horizontal="right" vertical="center" wrapText="1"/>
    </xf>
    <xf numFmtId="0" fontId="5" fillId="10" borderId="0" xfId="0" quotePrefix="1" applyFont="1" applyFill="1" applyAlignment="1">
      <alignment horizontal="right" vertical="center" wrapText="1"/>
    </xf>
    <xf numFmtId="0" fontId="2" fillId="0" borderId="0" xfId="0" quotePrefix="1" applyFont="1" applyAlignment="1">
      <alignment horizontal="right" vertical="center" wrapText="1"/>
    </xf>
    <xf numFmtId="164" fontId="2" fillId="0" borderId="0" xfId="0" quotePrefix="1" applyNumberFormat="1" applyFont="1" applyAlignment="1">
      <alignment horizontal="right" vertical="center" wrapText="1"/>
    </xf>
    <xf numFmtId="164" fontId="2" fillId="10" borderId="0" xfId="0" quotePrefix="1" applyNumberFormat="1" applyFont="1" applyFill="1" applyAlignment="1">
      <alignment horizontal="right" vertical="center" wrapText="1"/>
    </xf>
    <xf numFmtId="0" fontId="0" fillId="10" borderId="0" xfId="0" applyFill="1" applyAlignment="1">
      <alignment horizontal="right"/>
    </xf>
    <xf numFmtId="0" fontId="5" fillId="0" borderId="9" xfId="0" quotePrefix="1" applyFont="1" applyBorder="1" applyAlignment="1">
      <alignment horizontal="right" vertical="center" wrapText="1"/>
    </xf>
    <xf numFmtId="164" fontId="5" fillId="0" borderId="10" xfId="0" quotePrefix="1" applyNumberFormat="1" applyFont="1" applyBorder="1" applyAlignment="1">
      <alignment horizontal="right" vertical="center" wrapText="1"/>
    </xf>
    <xf numFmtId="0" fontId="8" fillId="7" borderId="0" xfId="0" applyFont="1" applyFill="1" applyAlignment="1">
      <alignment horizontal="left" vertical="center" wrapText="1"/>
    </xf>
    <xf numFmtId="0" fontId="2" fillId="10" borderId="0" xfId="0" applyFont="1" applyFill="1" applyAlignment="1">
      <alignment vertical="center" wrapText="1"/>
    </xf>
    <xf numFmtId="0" fontId="9" fillId="10" borderId="0" xfId="0" quotePrefix="1" applyFont="1" applyFill="1" applyAlignment="1">
      <alignment vertical="center" wrapText="1"/>
    </xf>
    <xf numFmtId="0" fontId="5" fillId="10" borderId="0" xfId="0" applyFont="1" applyFill="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_rels/drawing4.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444500</xdr:colOff>
      <xdr:row>2</xdr:row>
      <xdr:rowOff>101600</xdr:rowOff>
    </xdr:from>
    <xdr:to>
      <xdr:col>0</xdr:col>
      <xdr:colOff>2527300</xdr:colOff>
      <xdr:row>2</xdr:row>
      <xdr:rowOff>1267968</xdr:rowOff>
    </xdr:to>
    <xdr:pic>
      <xdr:nvPicPr>
        <xdr:cNvPr id="2" name="Image 1" descr="LoL: Rekkles nommé MVP du Spring Split 2021 du LEC">
          <a:extLst>
            <a:ext uri="{FF2B5EF4-FFF2-40B4-BE49-F238E27FC236}">
              <a16:creationId xmlns:a16="http://schemas.microsoft.com/office/drawing/2014/main" id="{B157B1C0-EF67-484F-84AF-7C0150DB7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0" y="622300"/>
          <a:ext cx="2082800" cy="1166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3</xdr:row>
      <xdr:rowOff>25400</xdr:rowOff>
    </xdr:from>
    <xdr:to>
      <xdr:col>0</xdr:col>
      <xdr:colOff>2819400</xdr:colOff>
      <xdr:row>3</xdr:row>
      <xdr:rowOff>1433576</xdr:rowOff>
    </xdr:to>
    <xdr:pic>
      <xdr:nvPicPr>
        <xdr:cNvPr id="3" name="Image 2" descr="تويتر \ KORIZON على تويتر: &quot;[Official] @DWGKIA promotes mid laner Kim &quot; RangJun&quot; Sang-jun from academy to their LCK roster. Top laner Kim &quot;Chasy&quot;  Dong-hyeon will be sent down from LCK to their">
          <a:extLst>
            <a:ext uri="{FF2B5EF4-FFF2-40B4-BE49-F238E27FC236}">
              <a16:creationId xmlns:a16="http://schemas.microsoft.com/office/drawing/2014/main" id="{BE547628-D215-2C47-AA80-7F823EBF24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841500"/>
          <a:ext cx="2514600" cy="140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393700</xdr:colOff>
      <xdr:row>4</xdr:row>
      <xdr:rowOff>56356</xdr:rowOff>
    </xdr:from>
    <xdr:to>
      <xdr:col>0</xdr:col>
      <xdr:colOff>2527300</xdr:colOff>
      <xdr:row>4</xdr:row>
      <xdr:rowOff>1256506</xdr:rowOff>
    </xdr:to>
    <xdr:pic>
      <xdr:nvPicPr>
        <xdr:cNvPr id="4" name="Image 3" descr="Cody Sun (@CodySun) / Twitter">
          <a:extLst>
            <a:ext uri="{FF2B5EF4-FFF2-40B4-BE49-F238E27FC236}">
              <a16:creationId xmlns:a16="http://schemas.microsoft.com/office/drawing/2014/main" id="{DF374C52-6BA3-B541-B48A-9FAB08131C4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3700" y="3383756"/>
          <a:ext cx="213360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355600</xdr:colOff>
      <xdr:row>5</xdr:row>
      <xdr:rowOff>50800</xdr:rowOff>
    </xdr:from>
    <xdr:to>
      <xdr:col>0</xdr:col>
      <xdr:colOff>2514600</xdr:colOff>
      <xdr:row>5</xdr:row>
      <xdr:rowOff>1259840</xdr:rowOff>
    </xdr:to>
    <xdr:pic>
      <xdr:nvPicPr>
        <xdr:cNvPr id="5" name="Image 4" descr="Lucas « Cabochard » Simon-Meslet rejoint la Karmine Corp en tant que  toplaner de l'équipe LFL | KCORP">
          <a:extLst>
            <a:ext uri="{FF2B5EF4-FFF2-40B4-BE49-F238E27FC236}">
              <a16:creationId xmlns:a16="http://schemas.microsoft.com/office/drawing/2014/main" id="{7859D6DF-8DE1-FA4E-91BD-0C552A0E8AA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5600" y="4673600"/>
          <a:ext cx="2159000" cy="1209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368300</xdr:colOff>
      <xdr:row>6</xdr:row>
      <xdr:rowOff>0</xdr:rowOff>
    </xdr:from>
    <xdr:to>
      <xdr:col>0</xdr:col>
      <xdr:colOff>2552700</xdr:colOff>
      <xdr:row>6</xdr:row>
      <xdr:rowOff>1227355</xdr:rowOff>
    </xdr:to>
    <xdr:pic>
      <xdr:nvPicPr>
        <xdr:cNvPr id="6" name="Image 5">
          <a:extLst>
            <a:ext uri="{FF2B5EF4-FFF2-40B4-BE49-F238E27FC236}">
              <a16:creationId xmlns:a16="http://schemas.microsoft.com/office/drawing/2014/main" id="{2AF8564C-5D0D-2845-B5D2-BC01A020CA0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8300" y="5918200"/>
          <a:ext cx="2184400" cy="1227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457200</xdr:colOff>
      <xdr:row>7</xdr:row>
      <xdr:rowOff>88900</xdr:rowOff>
    </xdr:from>
    <xdr:to>
      <xdr:col>0</xdr:col>
      <xdr:colOff>2430236</xdr:colOff>
      <xdr:row>7</xdr:row>
      <xdr:rowOff>1193800</xdr:rowOff>
    </xdr:to>
    <xdr:pic>
      <xdr:nvPicPr>
        <xdr:cNvPr id="7" name="Image 6" descr="Jactroll : « Je reste fier de ce qu'on a fait »">
          <a:extLst>
            <a:ext uri="{FF2B5EF4-FFF2-40B4-BE49-F238E27FC236}">
              <a16:creationId xmlns:a16="http://schemas.microsoft.com/office/drawing/2014/main" id="{88EC9DC9-E907-3542-AE25-108587957D5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7200" y="7302500"/>
          <a:ext cx="1973036"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804008</xdr:colOff>
      <xdr:row>7</xdr:row>
      <xdr:rowOff>18562</xdr:rowOff>
    </xdr:to>
    <xdr:pic>
      <xdr:nvPicPr>
        <xdr:cNvPr id="2" name="Image 1">
          <a:extLst>
            <a:ext uri="{FF2B5EF4-FFF2-40B4-BE49-F238E27FC236}">
              <a16:creationId xmlns:a16="http://schemas.microsoft.com/office/drawing/2014/main" id="{29B987E0-6A72-7946-BA3D-CEA79C87F1F8}"/>
            </a:ext>
          </a:extLst>
        </xdr:cNvPr>
        <xdr:cNvPicPr>
          <a:picLocks noChangeAspect="1"/>
        </xdr:cNvPicPr>
      </xdr:nvPicPr>
      <xdr:blipFill>
        <a:blip xmlns:r="http://schemas.openxmlformats.org/officeDocument/2006/relationships" r:embed="rId1"/>
        <a:stretch>
          <a:fillRect/>
        </a:stretch>
      </xdr:blipFill>
      <xdr:spPr>
        <a:xfrm>
          <a:off x="825500" y="419100"/>
          <a:ext cx="5477608" cy="33332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5</xdr:col>
      <xdr:colOff>723900</xdr:colOff>
      <xdr:row>6</xdr:row>
      <xdr:rowOff>25400</xdr:rowOff>
    </xdr:to>
    <xdr:pic>
      <xdr:nvPicPr>
        <xdr:cNvPr id="2" name="Image 1">
          <a:extLst>
            <a:ext uri="{FF2B5EF4-FFF2-40B4-BE49-F238E27FC236}">
              <a16:creationId xmlns:a16="http://schemas.microsoft.com/office/drawing/2014/main" id="{16596F7A-7773-F241-9FE1-0F1413888BE4}"/>
            </a:ext>
          </a:extLst>
        </xdr:cNvPr>
        <xdr:cNvPicPr>
          <a:picLocks noChangeAspect="1"/>
        </xdr:cNvPicPr>
      </xdr:nvPicPr>
      <xdr:blipFill>
        <a:blip xmlns:r="http://schemas.openxmlformats.org/officeDocument/2006/relationships" r:embed="rId1"/>
        <a:stretch>
          <a:fillRect/>
        </a:stretch>
      </xdr:blipFill>
      <xdr:spPr>
        <a:xfrm>
          <a:off x="6286500" y="419100"/>
          <a:ext cx="5473700" cy="3035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12700</xdr:colOff>
      <xdr:row>5</xdr:row>
      <xdr:rowOff>25400</xdr:rowOff>
    </xdr:to>
    <xdr:pic>
      <xdr:nvPicPr>
        <xdr:cNvPr id="3" name="Image 2">
          <a:extLst>
            <a:ext uri="{FF2B5EF4-FFF2-40B4-BE49-F238E27FC236}">
              <a16:creationId xmlns:a16="http://schemas.microsoft.com/office/drawing/2014/main" id="{AA8DA64B-9E32-2F45-AE7D-E0C532769C13}"/>
            </a:ext>
          </a:extLst>
        </xdr:cNvPr>
        <xdr:cNvPicPr>
          <a:picLocks noChangeAspect="1"/>
        </xdr:cNvPicPr>
      </xdr:nvPicPr>
      <xdr:blipFill>
        <a:blip xmlns:r="http://schemas.openxmlformats.org/officeDocument/2006/relationships" r:embed="rId1"/>
        <a:stretch>
          <a:fillRect/>
        </a:stretch>
      </xdr:blipFill>
      <xdr:spPr>
        <a:xfrm>
          <a:off x="825500" y="215900"/>
          <a:ext cx="4927600" cy="3035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800100</xdr:colOff>
      <xdr:row>3</xdr:row>
      <xdr:rowOff>406400</xdr:rowOff>
    </xdr:from>
    <xdr:to>
      <xdr:col>4</xdr:col>
      <xdr:colOff>38100</xdr:colOff>
      <xdr:row>10</xdr:row>
      <xdr:rowOff>12700</xdr:rowOff>
    </xdr:to>
    <xdr:pic>
      <xdr:nvPicPr>
        <xdr:cNvPr id="3" name="Image 2">
          <a:extLst>
            <a:ext uri="{FF2B5EF4-FFF2-40B4-BE49-F238E27FC236}">
              <a16:creationId xmlns:a16="http://schemas.microsoft.com/office/drawing/2014/main" id="{6BF904DD-AB7B-3947-8AE5-F0CDA80CBEA2}"/>
            </a:ext>
          </a:extLst>
        </xdr:cNvPr>
        <xdr:cNvPicPr>
          <a:picLocks noChangeAspect="1"/>
        </xdr:cNvPicPr>
      </xdr:nvPicPr>
      <xdr:blipFill>
        <a:blip xmlns:r="http://schemas.openxmlformats.org/officeDocument/2006/relationships" r:embed="rId1"/>
        <a:stretch>
          <a:fillRect/>
        </a:stretch>
      </xdr:blipFill>
      <xdr:spPr>
        <a:xfrm>
          <a:off x="800100" y="1028700"/>
          <a:ext cx="5473700" cy="3454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12700</xdr:colOff>
      <xdr:row>2</xdr:row>
      <xdr:rowOff>63500</xdr:rowOff>
    </xdr:from>
    <xdr:to>
      <xdr:col>4</xdr:col>
      <xdr:colOff>952500</xdr:colOff>
      <xdr:row>9</xdr:row>
      <xdr:rowOff>292100</xdr:rowOff>
    </xdr:to>
    <xdr:pic>
      <xdr:nvPicPr>
        <xdr:cNvPr id="3" name="Image 2">
          <a:extLst>
            <a:ext uri="{FF2B5EF4-FFF2-40B4-BE49-F238E27FC236}">
              <a16:creationId xmlns:a16="http://schemas.microsoft.com/office/drawing/2014/main" id="{F6146718-2D1F-0C44-AFD8-C7AF7A385DF9}"/>
            </a:ext>
          </a:extLst>
        </xdr:cNvPr>
        <xdr:cNvPicPr>
          <a:picLocks noChangeAspect="1"/>
        </xdr:cNvPicPr>
      </xdr:nvPicPr>
      <xdr:blipFill>
        <a:blip xmlns:r="http://schemas.openxmlformats.org/officeDocument/2006/relationships" r:embed="rId1"/>
        <a:stretch>
          <a:fillRect/>
        </a:stretch>
      </xdr:blipFill>
      <xdr:spPr>
        <a:xfrm>
          <a:off x="838200" y="482600"/>
          <a:ext cx="4927600" cy="4305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17F82-C972-7741-9DD1-BA04198468E8}">
  <dimension ref="A1:D13"/>
  <sheetViews>
    <sheetView topLeftCell="A5" zoomScale="136" zoomScaleNormal="136" workbookViewId="0">
      <selection activeCell="B6" sqref="B6"/>
    </sheetView>
  </sheetViews>
  <sheetFormatPr baseColWidth="10" defaultRowHeight="16" x14ac:dyDescent="0.2"/>
  <cols>
    <col min="1" max="1" width="37.5" style="2" customWidth="1"/>
    <col min="2" max="2" width="38.83203125" style="2" customWidth="1"/>
    <col min="3" max="3" width="50.1640625" style="2" customWidth="1"/>
    <col min="4" max="4" width="35.83203125" style="2" customWidth="1"/>
    <col min="5" max="16384" width="10.83203125" style="2"/>
  </cols>
  <sheetData>
    <row r="1" spans="1:4" ht="58" x14ac:dyDescent="0.2">
      <c r="A1" s="4" t="s">
        <v>19</v>
      </c>
    </row>
    <row r="2" spans="1:4" ht="28" x14ac:dyDescent="0.2">
      <c r="A2" s="46" t="s">
        <v>16</v>
      </c>
      <c r="B2" s="46"/>
      <c r="C2" s="46"/>
    </row>
    <row r="3" spans="1:4" ht="154" customHeight="1" x14ac:dyDescent="0.2">
      <c r="A3" s="47" t="s">
        <v>53</v>
      </c>
      <c r="B3" s="47"/>
      <c r="C3" s="47"/>
    </row>
    <row r="4" spans="1:4" s="5" customFormat="1" ht="17" x14ac:dyDescent="0.2">
      <c r="A4" s="6" t="s">
        <v>4</v>
      </c>
      <c r="B4" s="6" t="s">
        <v>0</v>
      </c>
      <c r="C4" s="6" t="s">
        <v>1</v>
      </c>
    </row>
    <row r="5" spans="1:4" ht="136" x14ac:dyDescent="0.2">
      <c r="A5" s="7" t="s">
        <v>11</v>
      </c>
      <c r="B5" s="3" t="s">
        <v>20</v>
      </c>
      <c r="C5" s="3" t="s">
        <v>2</v>
      </c>
    </row>
    <row r="6" spans="1:4" ht="68" x14ac:dyDescent="0.2">
      <c r="A6" s="7" t="s">
        <v>12</v>
      </c>
      <c r="B6" s="3" t="s">
        <v>17</v>
      </c>
      <c r="D6" s="3" t="s">
        <v>3</v>
      </c>
    </row>
    <row r="7" spans="1:4" ht="68" x14ac:dyDescent="0.2">
      <c r="A7" s="45" t="s">
        <v>13</v>
      </c>
      <c r="B7" s="3" t="s">
        <v>18</v>
      </c>
      <c r="C7" s="3" t="s">
        <v>6</v>
      </c>
    </row>
    <row r="8" spans="1:4" ht="85" x14ac:dyDescent="0.2">
      <c r="A8" s="45"/>
      <c r="B8" s="3" t="s">
        <v>7</v>
      </c>
      <c r="C8" s="3" t="s">
        <v>8</v>
      </c>
    </row>
    <row r="9" spans="1:4" ht="102" x14ac:dyDescent="0.2">
      <c r="A9" s="7" t="s">
        <v>14</v>
      </c>
      <c r="B9" s="3" t="s">
        <v>5</v>
      </c>
      <c r="C9" s="2" t="s">
        <v>21</v>
      </c>
    </row>
    <row r="10" spans="1:4" ht="68" x14ac:dyDescent="0.2">
      <c r="A10" s="7" t="s">
        <v>15</v>
      </c>
      <c r="B10" s="3" t="s">
        <v>9</v>
      </c>
    </row>
    <row r="12" spans="1:4" ht="17" x14ac:dyDescent="0.2">
      <c r="A12" s="2" t="s">
        <v>10</v>
      </c>
    </row>
    <row r="13" spans="1:4" ht="136" x14ac:dyDescent="0.2">
      <c r="A13" s="2" t="s">
        <v>54</v>
      </c>
    </row>
  </sheetData>
  <mergeCells count="3">
    <mergeCell ref="A7:A8"/>
    <mergeCell ref="A2:C2"/>
    <mergeCell ref="A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FC483-8DE6-0B4C-80BE-276F4045BF35}">
  <dimension ref="A3:L18"/>
  <sheetViews>
    <sheetView tabSelected="1" workbookViewId="0">
      <selection activeCell="J29" sqref="J29"/>
    </sheetView>
  </sheetViews>
  <sheetFormatPr baseColWidth="10" defaultRowHeight="16" x14ac:dyDescent="0.2"/>
  <cols>
    <col min="1" max="1" width="3.6640625" style="1" customWidth="1"/>
    <col min="2" max="2" width="22" style="1" customWidth="1"/>
    <col min="3" max="3" width="12.83203125" style="11" bestFit="1" customWidth="1"/>
    <col min="4" max="4" width="6.1640625" style="1" customWidth="1"/>
    <col min="5" max="5" width="23.33203125" style="1" customWidth="1"/>
    <col min="6" max="6" width="8.6640625" style="1" customWidth="1"/>
    <col min="7" max="7" width="15.1640625" style="11" customWidth="1"/>
    <col min="8" max="8" width="5.33203125" style="11" customWidth="1"/>
    <col min="9" max="9" width="22.33203125" style="1" customWidth="1"/>
    <col min="10" max="10" width="11.1640625" style="1" customWidth="1"/>
    <col min="11" max="11" width="9.5" style="1" customWidth="1"/>
    <col min="12" max="12" width="15.33203125" style="11" customWidth="1"/>
    <col min="13" max="16384" width="10.83203125" style="1"/>
  </cols>
  <sheetData>
    <row r="3" spans="1:12" ht="45" x14ac:dyDescent="0.45">
      <c r="A3" s="48" t="s">
        <v>36</v>
      </c>
      <c r="B3" s="48"/>
      <c r="C3" s="48"/>
    </row>
    <row r="4" spans="1:12" x14ac:dyDescent="0.2">
      <c r="B4" s="1" t="s">
        <v>79</v>
      </c>
    </row>
    <row r="5" spans="1:12" ht="17" thickBot="1" x14ac:dyDescent="0.25"/>
    <row r="6" spans="1:12" s="12" customFormat="1" x14ac:dyDescent="0.2">
      <c r="B6" s="30" t="s">
        <v>57</v>
      </c>
      <c r="C6" s="31"/>
      <c r="E6" s="49" t="s">
        <v>39</v>
      </c>
      <c r="F6" s="50"/>
      <c r="G6" s="51"/>
      <c r="H6" s="18"/>
      <c r="I6" s="49" t="s">
        <v>44</v>
      </c>
      <c r="J6" s="50"/>
      <c r="K6" s="50"/>
      <c r="L6" s="51"/>
    </row>
    <row r="7" spans="1:12" s="12" customFormat="1" x14ac:dyDescent="0.2">
      <c r="B7" s="32"/>
      <c r="C7" s="33"/>
      <c r="E7" s="28"/>
      <c r="F7" s="26" t="s">
        <v>56</v>
      </c>
      <c r="G7" s="29"/>
      <c r="H7" s="18"/>
      <c r="I7" s="28"/>
      <c r="J7" s="26" t="s">
        <v>55</v>
      </c>
      <c r="K7" s="26" t="s">
        <v>56</v>
      </c>
      <c r="L7" s="29"/>
    </row>
    <row r="8" spans="1:12" x14ac:dyDescent="0.2">
      <c r="B8" s="13" t="s">
        <v>37</v>
      </c>
      <c r="C8" s="14">
        <v>70000</v>
      </c>
      <c r="E8" s="13" t="s">
        <v>41</v>
      </c>
      <c r="F8" s="44"/>
      <c r="G8" s="14">
        <v>0</v>
      </c>
      <c r="H8" s="19"/>
      <c r="I8" s="13" t="s">
        <v>47</v>
      </c>
      <c r="J8" s="11">
        <v>0</v>
      </c>
      <c r="K8" s="1">
        <v>0</v>
      </c>
      <c r="L8" s="14">
        <f>J8*K8</f>
        <v>0</v>
      </c>
    </row>
    <row r="9" spans="1:12" x14ac:dyDescent="0.2">
      <c r="B9" s="13" t="s">
        <v>38</v>
      </c>
      <c r="C9" s="14"/>
      <c r="E9" s="13" t="s">
        <v>45</v>
      </c>
      <c r="F9" s="26"/>
      <c r="G9" s="14">
        <v>0</v>
      </c>
      <c r="H9" s="19"/>
      <c r="I9" s="13" t="s">
        <v>88</v>
      </c>
      <c r="L9" s="14">
        <v>0</v>
      </c>
    </row>
    <row r="10" spans="1:12" x14ac:dyDescent="0.2">
      <c r="B10" s="13"/>
      <c r="C10" s="14"/>
      <c r="E10" s="13" t="s">
        <v>94</v>
      </c>
      <c r="F10" s="26"/>
      <c r="G10" s="14">
        <v>0</v>
      </c>
      <c r="H10" s="19"/>
      <c r="I10" s="13" t="s">
        <v>51</v>
      </c>
      <c r="J10" s="19">
        <v>1500</v>
      </c>
      <c r="K10" s="26">
        <v>0</v>
      </c>
      <c r="L10" s="14">
        <f>J10*K10</f>
        <v>0</v>
      </c>
    </row>
    <row r="11" spans="1:12" x14ac:dyDescent="0.2">
      <c r="B11" s="13"/>
      <c r="C11" s="14"/>
      <c r="E11" s="13" t="s">
        <v>108</v>
      </c>
      <c r="F11" s="26"/>
      <c r="G11" s="14">
        <v>0</v>
      </c>
      <c r="H11" s="19"/>
      <c r="I11" s="13"/>
      <c r="J11" s="19"/>
      <c r="K11" s="26"/>
      <c r="L11" s="14"/>
    </row>
    <row r="12" spans="1:12" x14ac:dyDescent="0.2">
      <c r="B12" s="15" t="s">
        <v>40</v>
      </c>
      <c r="C12" s="14">
        <f>SUM(C8:C9)</f>
        <v>70000</v>
      </c>
      <c r="E12" s="13" t="s">
        <v>43</v>
      </c>
      <c r="F12" s="64">
        <f>K8/66</f>
        <v>0</v>
      </c>
      <c r="G12" s="14">
        <v>0</v>
      </c>
      <c r="H12" s="19"/>
      <c r="I12" s="13" t="s">
        <v>93</v>
      </c>
      <c r="J12" s="19"/>
      <c r="K12" s="26"/>
      <c r="L12" s="14"/>
    </row>
    <row r="13" spans="1:12" ht="17" thickBot="1" x14ac:dyDescent="0.25">
      <c r="B13" s="16"/>
      <c r="C13" s="17"/>
      <c r="E13" s="13" t="s">
        <v>42</v>
      </c>
      <c r="F13" s="26">
        <v>0</v>
      </c>
      <c r="G13" s="14">
        <v>0</v>
      </c>
      <c r="H13" s="19"/>
      <c r="I13" s="13"/>
      <c r="J13" s="19"/>
      <c r="K13" s="26"/>
      <c r="L13" s="14"/>
    </row>
    <row r="14" spans="1:12" ht="17" thickBot="1" x14ac:dyDescent="0.25">
      <c r="E14" s="13" t="s">
        <v>52</v>
      </c>
      <c r="F14" s="26"/>
      <c r="G14" s="14">
        <v>0</v>
      </c>
      <c r="H14" s="19"/>
      <c r="I14" s="13"/>
      <c r="J14" s="19"/>
      <c r="K14" s="26"/>
      <c r="L14" s="14"/>
    </row>
    <row r="15" spans="1:12" x14ac:dyDescent="0.2">
      <c r="B15" s="22" t="s">
        <v>46</v>
      </c>
      <c r="C15" s="23">
        <f>C12-G16+L16-C8</f>
        <v>0</v>
      </c>
      <c r="E15" s="13"/>
      <c r="F15" s="26"/>
      <c r="G15" s="14"/>
      <c r="H15" s="19"/>
      <c r="I15" s="13"/>
      <c r="J15" s="19"/>
      <c r="K15" s="26"/>
      <c r="L15" s="14"/>
    </row>
    <row r="16" spans="1:12" ht="17" thickBot="1" x14ac:dyDescent="0.25">
      <c r="B16" s="24" t="s">
        <v>50</v>
      </c>
      <c r="C16" s="25">
        <f>C15/C12</f>
        <v>0</v>
      </c>
      <c r="E16" s="20" t="s">
        <v>48</v>
      </c>
      <c r="F16" s="27"/>
      <c r="G16" s="21">
        <f>SUM(G8:G14)</f>
        <v>0</v>
      </c>
      <c r="H16" s="19"/>
      <c r="I16" s="20" t="s">
        <v>49</v>
      </c>
      <c r="J16" s="27"/>
      <c r="K16" s="27"/>
      <c r="L16" s="21">
        <f>SUM(L8:L15)</f>
        <v>0</v>
      </c>
    </row>
    <row r="17" spans="2:3" ht="17" thickBot="1" x14ac:dyDescent="0.25"/>
    <row r="18" spans="2:3" ht="17" thickBot="1" x14ac:dyDescent="0.25">
      <c r="B18" s="42" t="s">
        <v>78</v>
      </c>
      <c r="C18" s="43">
        <f>C15*0.15</f>
        <v>0</v>
      </c>
    </row>
  </sheetData>
  <mergeCells count="3">
    <mergeCell ref="A3:C3"/>
    <mergeCell ref="E6:G6"/>
    <mergeCell ref="I6:L6"/>
  </mergeCells>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3AA3-7D27-6C4D-965A-515A5E7F956C}">
  <sheetPr>
    <pageSetUpPr fitToPage="1"/>
  </sheetPr>
  <dimension ref="A2:D8"/>
  <sheetViews>
    <sheetView workbookViewId="0">
      <selection sqref="A1:D9"/>
    </sheetView>
  </sheetViews>
  <sheetFormatPr baseColWidth="10" defaultRowHeight="18" x14ac:dyDescent="0.2"/>
  <cols>
    <col min="1" max="1" width="39.6640625" style="8" customWidth="1"/>
    <col min="2" max="2" width="81.1640625" style="8" customWidth="1"/>
    <col min="3" max="3" width="10.83203125" style="10"/>
    <col min="4" max="4" width="20" style="8" customWidth="1"/>
    <col min="5" max="16384" width="10.83203125" style="8"/>
  </cols>
  <sheetData>
    <row r="2" spans="1:4" ht="25" x14ac:dyDescent="0.2">
      <c r="B2" s="9" t="s">
        <v>29</v>
      </c>
      <c r="C2" s="9" t="s">
        <v>22</v>
      </c>
      <c r="D2" s="9" t="s">
        <v>72</v>
      </c>
    </row>
    <row r="3" spans="1:4" ht="102" x14ac:dyDescent="0.2">
      <c r="A3"/>
      <c r="B3" s="2" t="s">
        <v>30</v>
      </c>
      <c r="C3" s="10" t="s">
        <v>23</v>
      </c>
      <c r="D3" s="39" t="s">
        <v>71</v>
      </c>
    </row>
    <row r="4" spans="1:4" ht="119" x14ac:dyDescent="0.2">
      <c r="A4"/>
      <c r="B4" s="2" t="s">
        <v>31</v>
      </c>
      <c r="C4" s="10" t="s">
        <v>27</v>
      </c>
      <c r="D4" s="39" t="s">
        <v>71</v>
      </c>
    </row>
    <row r="5" spans="1:4" ht="102" x14ac:dyDescent="0.2">
      <c r="A5"/>
      <c r="B5" s="2" t="s">
        <v>32</v>
      </c>
      <c r="C5" s="10" t="s">
        <v>24</v>
      </c>
      <c r="D5" s="39" t="s">
        <v>73</v>
      </c>
    </row>
    <row r="6" spans="1:4" ht="102" x14ac:dyDescent="0.2">
      <c r="A6"/>
      <c r="B6" s="2" t="s">
        <v>33</v>
      </c>
      <c r="C6" s="10" t="s">
        <v>25</v>
      </c>
    </row>
    <row r="7" spans="1:4" ht="102" x14ac:dyDescent="0.2">
      <c r="A7"/>
      <c r="B7" s="2" t="s">
        <v>34</v>
      </c>
      <c r="C7" s="10" t="s">
        <v>26</v>
      </c>
    </row>
    <row r="8" spans="1:4" ht="102" x14ac:dyDescent="0.2">
      <c r="A8"/>
      <c r="B8" s="2" t="s">
        <v>35</v>
      </c>
      <c r="C8" s="10" t="s">
        <v>28</v>
      </c>
      <c r="D8" s="39" t="s">
        <v>71</v>
      </c>
    </row>
  </sheetData>
  <pageMargins left="0.7" right="0.7" top="0.75" bottom="0.75" header="0.3" footer="0.3"/>
  <pageSetup paperSize="9" scale="75"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173F-3CAD-9E49-A4F7-BA40DE264A03}">
  <dimension ref="A1:C24"/>
  <sheetViews>
    <sheetView topLeftCell="A7" zoomScale="135" zoomScaleNormal="135" workbookViewId="0">
      <selection activeCell="A19" sqref="A19:A23"/>
    </sheetView>
  </sheetViews>
  <sheetFormatPr baseColWidth="10" defaultRowHeight="16" x14ac:dyDescent="0.2"/>
  <cols>
    <col min="1" max="1" width="71.6640625" style="37" customWidth="1"/>
    <col min="2" max="2" width="5.1640625" style="37" customWidth="1"/>
    <col min="3" max="3" width="64.5" style="37" customWidth="1"/>
    <col min="4" max="16384" width="10.83203125" style="37"/>
  </cols>
  <sheetData>
    <row r="1" spans="1:3" ht="17" x14ac:dyDescent="0.2">
      <c r="A1" s="38" t="s">
        <v>4</v>
      </c>
    </row>
    <row r="2" spans="1:3" ht="9" customHeight="1" x14ac:dyDescent="0.2">
      <c r="A2" s="34"/>
      <c r="C2" s="34"/>
    </row>
    <row r="3" spans="1:3" ht="16" customHeight="1" x14ac:dyDescent="0.2">
      <c r="A3" s="36" t="s">
        <v>11</v>
      </c>
      <c r="C3" s="36" t="s">
        <v>60</v>
      </c>
    </row>
    <row r="4" spans="1:3" ht="116" customHeight="1" x14ac:dyDescent="0.2">
      <c r="A4" s="2" t="s">
        <v>58</v>
      </c>
      <c r="C4" s="2" t="s">
        <v>61</v>
      </c>
    </row>
    <row r="5" spans="1:3" ht="15" customHeight="1" x14ac:dyDescent="0.2">
      <c r="A5" s="34" t="s">
        <v>0</v>
      </c>
      <c r="C5" s="34" t="s">
        <v>0</v>
      </c>
    </row>
    <row r="6" spans="1:3" ht="137" customHeight="1" x14ac:dyDescent="0.2">
      <c r="A6" s="35" t="s">
        <v>59</v>
      </c>
      <c r="C6" s="35" t="s">
        <v>62</v>
      </c>
    </row>
    <row r="8" spans="1:3" ht="17" x14ac:dyDescent="0.2">
      <c r="A8" s="34" t="s">
        <v>1</v>
      </c>
      <c r="C8" s="34" t="s">
        <v>1</v>
      </c>
    </row>
    <row r="9" spans="1:3" ht="51" x14ac:dyDescent="0.2">
      <c r="A9" s="35" t="s">
        <v>2</v>
      </c>
      <c r="C9" s="35"/>
    </row>
    <row r="11" spans="1:3" x14ac:dyDescent="0.2">
      <c r="A11" s="34"/>
      <c r="C11" s="34"/>
    </row>
    <row r="12" spans="1:3" ht="17" x14ac:dyDescent="0.2">
      <c r="A12" s="36" t="s">
        <v>63</v>
      </c>
      <c r="C12" s="36" t="s">
        <v>15</v>
      </c>
    </row>
    <row r="13" spans="1:3" ht="85" x14ac:dyDescent="0.2">
      <c r="A13" s="2" t="s">
        <v>67</v>
      </c>
      <c r="C13" s="2" t="s">
        <v>64</v>
      </c>
    </row>
    <row r="14" spans="1:3" ht="17" x14ac:dyDescent="0.2">
      <c r="A14" s="34" t="s">
        <v>0</v>
      </c>
      <c r="C14" s="34" t="s">
        <v>0</v>
      </c>
    </row>
    <row r="15" spans="1:3" ht="119" x14ac:dyDescent="0.2">
      <c r="A15" s="3" t="s">
        <v>68</v>
      </c>
      <c r="C15" s="3" t="s">
        <v>65</v>
      </c>
    </row>
    <row r="17" spans="1:3" ht="17" x14ac:dyDescent="0.2">
      <c r="A17" s="34" t="s">
        <v>1</v>
      </c>
      <c r="C17" s="34" t="s">
        <v>1</v>
      </c>
    </row>
    <row r="18" spans="1:3" x14ac:dyDescent="0.2">
      <c r="A18" s="35"/>
      <c r="C18" s="35"/>
    </row>
    <row r="19" spans="1:3" ht="17" x14ac:dyDescent="0.2">
      <c r="A19" s="36" t="s">
        <v>66</v>
      </c>
    </row>
    <row r="20" spans="1:3" ht="51" x14ac:dyDescent="0.2">
      <c r="A20" s="3" t="s">
        <v>69</v>
      </c>
    </row>
    <row r="21" spans="1:3" ht="17" x14ac:dyDescent="0.2">
      <c r="A21" s="34" t="s">
        <v>0</v>
      </c>
    </row>
    <row r="22" spans="1:3" ht="51" x14ac:dyDescent="0.2">
      <c r="A22" s="2" t="s">
        <v>70</v>
      </c>
    </row>
    <row r="24" spans="1:3" ht="17" x14ac:dyDescent="0.2">
      <c r="A24" s="34" t="s">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B684E-FF2D-8743-B913-4176C7AC2199}">
  <dimension ref="B2:E14"/>
  <sheetViews>
    <sheetView zoomScaleNormal="100" workbookViewId="0">
      <selection activeCell="C2" sqref="C2:F15"/>
    </sheetView>
  </sheetViews>
  <sheetFormatPr baseColWidth="10" defaultRowHeight="16" x14ac:dyDescent="0.2"/>
  <cols>
    <col min="1" max="1" width="10.83203125" style="1"/>
    <col min="2" max="2" width="68" style="1" hidden="1" customWidth="1"/>
    <col min="3" max="3" width="33.5" style="1" customWidth="1"/>
    <col min="4" max="4" width="13.33203125" style="1" customWidth="1"/>
    <col min="5" max="5" width="14.5" style="1" bestFit="1" customWidth="1"/>
    <col min="6" max="16384" width="10.83203125" style="1"/>
  </cols>
  <sheetData>
    <row r="2" spans="2:5" ht="17" x14ac:dyDescent="0.2">
      <c r="B2" s="36" t="s">
        <v>66</v>
      </c>
    </row>
    <row r="3" spans="2:5" ht="93" customHeight="1" x14ac:dyDescent="0.2">
      <c r="B3" s="66" t="s">
        <v>105</v>
      </c>
    </row>
    <row r="4" spans="2:5" ht="17" x14ac:dyDescent="0.2">
      <c r="B4" s="34" t="s">
        <v>0</v>
      </c>
    </row>
    <row r="5" spans="2:5" ht="119" x14ac:dyDescent="0.2">
      <c r="B5" s="66" t="s">
        <v>106</v>
      </c>
    </row>
    <row r="6" spans="2:5" x14ac:dyDescent="0.2">
      <c r="B6" s="8"/>
    </row>
    <row r="10" spans="2:5" x14ac:dyDescent="0.2">
      <c r="C10" s="52"/>
      <c r="D10" s="55" t="s">
        <v>104</v>
      </c>
      <c r="E10" s="58" t="s">
        <v>55</v>
      </c>
    </row>
    <row r="11" spans="2:5" x14ac:dyDescent="0.2">
      <c r="C11" s="55" t="s">
        <v>114</v>
      </c>
      <c r="D11" s="53">
        <f>D12/66</f>
        <v>0</v>
      </c>
      <c r="E11" s="54">
        <f>18*7*2</f>
        <v>252</v>
      </c>
    </row>
    <row r="12" spans="2:5" x14ac:dyDescent="0.2">
      <c r="C12" s="55" t="s">
        <v>103</v>
      </c>
      <c r="D12" s="59"/>
      <c r="E12" s="52"/>
    </row>
    <row r="13" spans="2:5" ht="17" thickBot="1" x14ac:dyDescent="0.25">
      <c r="C13" s="52"/>
      <c r="D13" s="52"/>
      <c r="E13" s="52"/>
    </row>
    <row r="14" spans="2:5" ht="17" thickBot="1" x14ac:dyDescent="0.25">
      <c r="D14" s="56" t="s">
        <v>40</v>
      </c>
      <c r="E14" s="57">
        <f>E11*D11</f>
        <v>0</v>
      </c>
    </row>
  </sheetData>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60050-25CC-0C49-9E1D-2603322035C9}">
  <dimension ref="B2:E14"/>
  <sheetViews>
    <sheetView workbookViewId="0">
      <selection activeCell="C2" sqref="C2:F14"/>
    </sheetView>
  </sheetViews>
  <sheetFormatPr baseColWidth="10" defaultRowHeight="16" x14ac:dyDescent="0.2"/>
  <cols>
    <col min="1" max="1" width="10.83203125" style="1"/>
    <col min="2" max="2" width="71.6640625" style="1" hidden="1" customWidth="1"/>
    <col min="3" max="3" width="39.83203125" style="1" customWidth="1"/>
    <col min="4" max="4" width="11.6640625" style="1" customWidth="1"/>
    <col min="5" max="16384" width="10.83203125" style="1"/>
  </cols>
  <sheetData>
    <row r="2" spans="2:5" ht="17" x14ac:dyDescent="0.2">
      <c r="B2" s="36" t="s">
        <v>63</v>
      </c>
    </row>
    <row r="3" spans="2:5" ht="102" x14ac:dyDescent="0.2">
      <c r="B3" s="76" t="s">
        <v>115</v>
      </c>
    </row>
    <row r="4" spans="2:5" ht="17" x14ac:dyDescent="0.2">
      <c r="B4" s="34" t="s">
        <v>0</v>
      </c>
    </row>
    <row r="5" spans="2:5" ht="102" x14ac:dyDescent="0.2">
      <c r="B5" s="66" t="s">
        <v>117</v>
      </c>
    </row>
    <row r="10" spans="2:5" x14ac:dyDescent="0.2">
      <c r="C10" s="12" t="s">
        <v>118</v>
      </c>
      <c r="D10" s="12" t="s">
        <v>119</v>
      </c>
      <c r="E10" s="12" t="s">
        <v>120</v>
      </c>
    </row>
    <row r="11" spans="2:5" x14ac:dyDescent="0.2">
      <c r="C11" s="1" t="s">
        <v>99</v>
      </c>
      <c r="D11" s="11">
        <v>8000</v>
      </c>
      <c r="E11" s="1" t="s">
        <v>102</v>
      </c>
    </row>
    <row r="12" spans="2:5" x14ac:dyDescent="0.2">
      <c r="C12" s="1" t="s">
        <v>100</v>
      </c>
      <c r="D12" s="11">
        <v>5000</v>
      </c>
    </row>
    <row r="13" spans="2:5" x14ac:dyDescent="0.2">
      <c r="C13" s="1" t="s">
        <v>121</v>
      </c>
      <c r="D13" s="11">
        <v>10000</v>
      </c>
      <c r="E13" s="1" t="s">
        <v>101</v>
      </c>
    </row>
    <row r="14" spans="2:5" x14ac:dyDescent="0.2">
      <c r="D14" s="11"/>
    </row>
  </sheetData>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B085-9A8F-7A40-A5F8-0BB5A5BD9269}">
  <dimension ref="B1:J24"/>
  <sheetViews>
    <sheetView workbookViewId="0">
      <selection activeCell="C1" sqref="C1:G15"/>
    </sheetView>
  </sheetViews>
  <sheetFormatPr baseColWidth="10" defaultRowHeight="16" x14ac:dyDescent="0.2"/>
  <cols>
    <col min="2" max="2" width="64.5" hidden="1" customWidth="1"/>
    <col min="3" max="3" width="23.6640625" customWidth="1"/>
    <col min="5" max="5" width="12.33203125" customWidth="1"/>
    <col min="6" max="6" width="17.6640625" customWidth="1"/>
    <col min="7" max="7" width="2.5" customWidth="1"/>
  </cols>
  <sheetData>
    <row r="1" spans="2:10" ht="17" x14ac:dyDescent="0.2">
      <c r="B1" s="75" t="s">
        <v>15</v>
      </c>
    </row>
    <row r="2" spans="2:10" ht="85" x14ac:dyDescent="0.2">
      <c r="B2" s="76" t="s">
        <v>111</v>
      </c>
    </row>
    <row r="3" spans="2:10" ht="17" x14ac:dyDescent="0.2">
      <c r="B3" s="34" t="s">
        <v>0</v>
      </c>
    </row>
    <row r="4" spans="2:10" ht="119" x14ac:dyDescent="0.2">
      <c r="B4" s="66" t="s">
        <v>65</v>
      </c>
    </row>
    <row r="7" spans="2:10" x14ac:dyDescent="0.2">
      <c r="B7" s="3"/>
      <c r="C7" s="3"/>
      <c r="D7" s="3"/>
      <c r="E7" s="3"/>
      <c r="F7" s="3"/>
      <c r="G7" s="3"/>
      <c r="H7" s="3"/>
      <c r="I7" s="3"/>
      <c r="J7" s="3"/>
    </row>
    <row r="8" spans="2:10" ht="17" x14ac:dyDescent="0.2">
      <c r="B8" s="3"/>
      <c r="C8" s="68" t="s">
        <v>89</v>
      </c>
      <c r="D8" s="68" t="s">
        <v>56</v>
      </c>
      <c r="E8" s="68" t="s">
        <v>22</v>
      </c>
      <c r="F8" s="68" t="s">
        <v>95</v>
      </c>
      <c r="G8" s="3"/>
      <c r="H8" s="3"/>
      <c r="I8" s="3"/>
      <c r="J8" s="3"/>
    </row>
    <row r="9" spans="2:10" ht="17" x14ac:dyDescent="0.2">
      <c r="B9" s="3"/>
      <c r="C9" s="67" t="s">
        <v>90</v>
      </c>
      <c r="D9" s="69">
        <v>0</v>
      </c>
      <c r="E9" s="70">
        <v>5</v>
      </c>
      <c r="F9" s="70">
        <f>E9*D9</f>
        <v>0</v>
      </c>
      <c r="G9" s="3"/>
      <c r="H9" s="3"/>
      <c r="I9" s="3"/>
      <c r="J9" s="3"/>
    </row>
    <row r="10" spans="2:10" ht="17" x14ac:dyDescent="0.2">
      <c r="B10" s="3"/>
      <c r="C10" s="67" t="s">
        <v>91</v>
      </c>
      <c r="D10" s="69">
        <v>0</v>
      </c>
      <c r="E10" s="70">
        <v>10</v>
      </c>
      <c r="F10" s="70">
        <f t="shared" ref="F10:F11" si="0">E10*D10</f>
        <v>0</v>
      </c>
      <c r="G10" s="3"/>
      <c r="H10" s="3"/>
      <c r="I10" s="3"/>
      <c r="J10" s="3"/>
    </row>
    <row r="11" spans="2:10" ht="17" x14ac:dyDescent="0.2">
      <c r="B11" s="3"/>
      <c r="C11" s="67" t="s">
        <v>92</v>
      </c>
      <c r="D11" s="69">
        <v>0</v>
      </c>
      <c r="E11" s="70">
        <v>5</v>
      </c>
      <c r="F11" s="70">
        <f t="shared" si="0"/>
        <v>0</v>
      </c>
      <c r="G11" s="3"/>
      <c r="H11" s="3"/>
      <c r="I11" s="3"/>
      <c r="J11" s="3"/>
    </row>
    <row r="12" spans="2:10" ht="19" customHeight="1" x14ac:dyDescent="0.2">
      <c r="B12" s="3"/>
      <c r="C12" s="69"/>
      <c r="D12" s="69"/>
      <c r="E12" s="67" t="s">
        <v>96</v>
      </c>
      <c r="F12" s="71">
        <f>SUM(F9:F11)</f>
        <v>0</v>
      </c>
      <c r="G12" s="3"/>
      <c r="H12" s="3"/>
      <c r="I12" s="3"/>
      <c r="J12" s="3"/>
    </row>
    <row r="13" spans="2:10" ht="18" thickBot="1" x14ac:dyDescent="0.25">
      <c r="B13" s="3"/>
      <c r="C13" s="67" t="s">
        <v>98</v>
      </c>
      <c r="D13" s="67"/>
      <c r="E13" s="72"/>
      <c r="F13" s="71">
        <f>F12*0.3</f>
        <v>0</v>
      </c>
      <c r="G13" s="3"/>
      <c r="H13" s="3"/>
      <c r="I13" s="3"/>
      <c r="J13" s="3"/>
    </row>
    <row r="14" spans="2:10" ht="18" thickBot="1" x14ac:dyDescent="0.25">
      <c r="B14" s="3"/>
      <c r="C14" s="69"/>
      <c r="D14" s="69"/>
      <c r="E14" s="73" t="s">
        <v>97</v>
      </c>
      <c r="F14" s="74">
        <f>F12-F13</f>
        <v>0</v>
      </c>
      <c r="G14" s="3"/>
      <c r="H14" s="3"/>
      <c r="I14" s="3"/>
      <c r="J14" s="3"/>
    </row>
    <row r="15" spans="2:10" x14ac:dyDescent="0.2">
      <c r="B15" s="3"/>
      <c r="C15" s="3"/>
      <c r="D15" s="3"/>
      <c r="E15" s="3"/>
      <c r="F15" s="3"/>
      <c r="G15" s="3"/>
      <c r="H15" s="3"/>
      <c r="I15" s="3"/>
      <c r="J15" s="3"/>
    </row>
    <row r="16" spans="2:10" x14ac:dyDescent="0.2">
      <c r="B16" s="3"/>
      <c r="C16" s="3"/>
      <c r="D16" s="3"/>
      <c r="E16" s="3"/>
      <c r="F16" s="3"/>
      <c r="G16" s="3"/>
      <c r="H16" s="3"/>
      <c r="I16" s="3"/>
      <c r="J16" s="3"/>
    </row>
    <row r="17" spans="2:10" x14ac:dyDescent="0.2">
      <c r="B17" s="3"/>
      <c r="C17" s="3"/>
      <c r="D17" s="3"/>
      <c r="E17" s="3"/>
      <c r="F17" s="3"/>
      <c r="G17" s="3"/>
      <c r="H17" s="3"/>
      <c r="I17" s="3"/>
      <c r="J17" s="3"/>
    </row>
    <row r="18" spans="2:10" x14ac:dyDescent="0.2">
      <c r="B18" s="3"/>
      <c r="C18" s="3"/>
      <c r="D18" s="3"/>
      <c r="E18" s="3"/>
      <c r="F18" s="3"/>
      <c r="G18" s="3"/>
      <c r="H18" s="3"/>
      <c r="I18" s="3"/>
      <c r="J18" s="3"/>
    </row>
    <row r="19" spans="2:10" x14ac:dyDescent="0.2">
      <c r="B19" s="3"/>
      <c r="C19" s="3"/>
      <c r="D19" s="3"/>
      <c r="E19" s="3"/>
      <c r="F19" s="3"/>
      <c r="G19" s="3"/>
      <c r="H19" s="3"/>
      <c r="I19" s="3"/>
      <c r="J19" s="3"/>
    </row>
    <row r="20" spans="2:10" x14ac:dyDescent="0.2">
      <c r="B20" s="3"/>
      <c r="C20" s="3"/>
      <c r="D20" s="3"/>
      <c r="E20" s="3"/>
      <c r="F20" s="3"/>
      <c r="G20" s="3"/>
      <c r="H20" s="3"/>
      <c r="I20" s="3"/>
      <c r="J20" s="3"/>
    </row>
    <row r="21" spans="2:10" x14ac:dyDescent="0.2">
      <c r="B21" s="3"/>
      <c r="C21" s="3"/>
      <c r="D21" s="3"/>
      <c r="E21" s="3"/>
      <c r="F21" s="3"/>
      <c r="G21" s="3"/>
      <c r="H21" s="3"/>
      <c r="I21" s="3"/>
      <c r="J21" s="3"/>
    </row>
    <row r="22" spans="2:10" x14ac:dyDescent="0.2">
      <c r="B22" s="3"/>
      <c r="C22" s="3"/>
      <c r="D22" s="3"/>
      <c r="E22" s="3"/>
      <c r="F22" s="3"/>
      <c r="G22" s="3"/>
      <c r="H22" s="3"/>
      <c r="I22" s="3"/>
      <c r="J22" s="3"/>
    </row>
    <row r="23" spans="2:10" x14ac:dyDescent="0.2">
      <c r="B23" s="3"/>
      <c r="C23" s="3"/>
      <c r="D23" s="3"/>
      <c r="E23" s="3"/>
      <c r="F23" s="3"/>
      <c r="G23" s="3"/>
      <c r="H23" s="3"/>
      <c r="I23" s="3"/>
      <c r="J23" s="3"/>
    </row>
    <row r="24" spans="2:10" x14ac:dyDescent="0.2">
      <c r="B24" s="3"/>
      <c r="C24" s="3"/>
      <c r="D24" s="3"/>
      <c r="E24" s="3"/>
      <c r="F24" s="3"/>
      <c r="G24" s="3"/>
      <c r="H24" s="3"/>
      <c r="I24" s="3"/>
      <c r="J24" s="3"/>
    </row>
  </sheetData>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33707-60B3-E447-A051-8EE5CE92E663}">
  <dimension ref="B2:D21"/>
  <sheetViews>
    <sheetView workbookViewId="0">
      <selection activeCell="C4" sqref="C4:D22"/>
    </sheetView>
  </sheetViews>
  <sheetFormatPr baseColWidth="10" defaultRowHeight="16" x14ac:dyDescent="0.2"/>
  <cols>
    <col min="1" max="1" width="10.83203125" style="1"/>
    <col min="2" max="2" width="71.6640625" style="1" hidden="1" customWidth="1"/>
    <col min="3" max="3" width="59.33203125" style="1" customWidth="1"/>
    <col min="4" max="4" width="11.6640625" style="1" bestFit="1" customWidth="1"/>
    <col min="5" max="16384" width="10.83203125" style="1"/>
  </cols>
  <sheetData>
    <row r="2" spans="2:4" x14ac:dyDescent="0.2">
      <c r="B2" s="34"/>
    </row>
    <row r="3" spans="2:4" ht="17" x14ac:dyDescent="0.2">
      <c r="B3" s="75" t="s">
        <v>11</v>
      </c>
    </row>
    <row r="4" spans="2:4" ht="102" x14ac:dyDescent="0.2">
      <c r="B4" s="76" t="s">
        <v>81</v>
      </c>
    </row>
    <row r="5" spans="2:4" ht="17" x14ac:dyDescent="0.2">
      <c r="B5" s="34" t="s">
        <v>0</v>
      </c>
    </row>
    <row r="6" spans="2:4" ht="119" x14ac:dyDescent="0.2">
      <c r="B6" s="77" t="s">
        <v>116</v>
      </c>
    </row>
    <row r="7" spans="2:4" x14ac:dyDescent="0.2">
      <c r="B7" s="8"/>
    </row>
    <row r="8" spans="2:4" ht="17" x14ac:dyDescent="0.2">
      <c r="B8" s="34" t="s">
        <v>1</v>
      </c>
    </row>
    <row r="9" spans="2:4" x14ac:dyDescent="0.2">
      <c r="B9" s="35"/>
    </row>
    <row r="12" spans="2:4" x14ac:dyDescent="0.2">
      <c r="C12" s="78" t="s">
        <v>82</v>
      </c>
      <c r="D12" s="78"/>
    </row>
    <row r="13" spans="2:4" ht="66" customHeight="1" x14ac:dyDescent="0.2">
      <c r="C13" s="65" t="s">
        <v>87</v>
      </c>
      <c r="D13" s="65"/>
    </row>
    <row r="14" spans="2:4" ht="51" customHeight="1" x14ac:dyDescent="0.2">
      <c r="C14" s="40" t="s">
        <v>112</v>
      </c>
      <c r="D14" s="11">
        <v>1200</v>
      </c>
    </row>
    <row r="16" spans="2:4" ht="34" x14ac:dyDescent="0.2">
      <c r="C16" s="40" t="s">
        <v>113</v>
      </c>
    </row>
    <row r="18" spans="3:4" x14ac:dyDescent="0.2">
      <c r="C18" s="1" t="s">
        <v>83</v>
      </c>
      <c r="D18" s="11">
        <v>12000</v>
      </c>
    </row>
    <row r="19" spans="3:4" x14ac:dyDescent="0.2">
      <c r="C19" s="1" t="s">
        <v>84</v>
      </c>
      <c r="D19" s="11">
        <v>18000</v>
      </c>
    </row>
    <row r="20" spans="3:4" x14ac:dyDescent="0.2">
      <c r="C20" s="1" t="s">
        <v>85</v>
      </c>
      <c r="D20" s="11">
        <v>22000</v>
      </c>
    </row>
    <row r="21" spans="3:4" x14ac:dyDescent="0.2">
      <c r="C21" s="1" t="s">
        <v>86</v>
      </c>
      <c r="D21" s="11">
        <v>34000</v>
      </c>
    </row>
  </sheetData>
  <mergeCells count="2">
    <mergeCell ref="C13:D13"/>
    <mergeCell ref="C12:D12"/>
  </mergeCell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FEAF-0768-E64B-A070-0D4A53408F71}">
  <dimension ref="B1:E17"/>
  <sheetViews>
    <sheetView zoomScaleNormal="100" workbookViewId="0">
      <selection activeCell="R26" sqref="R26"/>
    </sheetView>
  </sheetViews>
  <sheetFormatPr baseColWidth="10" defaultRowHeight="16" x14ac:dyDescent="0.2"/>
  <cols>
    <col min="1" max="1" width="10.83203125" style="40"/>
    <col min="2" max="2" width="64.5" style="40" hidden="1" customWidth="1"/>
    <col min="3" max="3" width="32.6640625" style="40" customWidth="1"/>
    <col min="4" max="4" width="19.6640625" style="40" customWidth="1"/>
    <col min="5" max="5" width="13.33203125" style="40" customWidth="1"/>
    <col min="6" max="16384" width="10.83203125" style="40"/>
  </cols>
  <sheetData>
    <row r="1" spans="2:5" x14ac:dyDescent="0.2">
      <c r="B1" s="60"/>
    </row>
    <row r="2" spans="2:5" ht="17" x14ac:dyDescent="0.2">
      <c r="B2" s="75" t="s">
        <v>60</v>
      </c>
    </row>
    <row r="3" spans="2:5" ht="102" x14ac:dyDescent="0.2">
      <c r="B3" s="76" t="s">
        <v>61</v>
      </c>
    </row>
    <row r="4" spans="2:5" ht="17" x14ac:dyDescent="0.2">
      <c r="B4" s="34" t="s">
        <v>0</v>
      </c>
    </row>
    <row r="5" spans="2:5" ht="136" x14ac:dyDescent="0.2">
      <c r="B5" s="77" t="s">
        <v>107</v>
      </c>
    </row>
    <row r="6" spans="2:5" x14ac:dyDescent="0.2">
      <c r="B6" s="2"/>
    </row>
    <row r="7" spans="2:5" ht="17" x14ac:dyDescent="0.2">
      <c r="B7" s="34" t="s">
        <v>1</v>
      </c>
    </row>
    <row r="8" spans="2:5" ht="17" x14ac:dyDescent="0.2">
      <c r="B8" s="77" t="s">
        <v>110</v>
      </c>
    </row>
    <row r="9" spans="2:5" x14ac:dyDescent="0.2">
      <c r="B9" s="77"/>
    </row>
    <row r="10" spans="2:5" ht="36" customHeight="1" x14ac:dyDescent="0.2">
      <c r="B10" s="77"/>
    </row>
    <row r="11" spans="2:5" ht="51" x14ac:dyDescent="0.2">
      <c r="C11" s="5" t="s">
        <v>109</v>
      </c>
      <c r="D11" s="60" t="s">
        <v>80</v>
      </c>
      <c r="E11" s="60" t="s">
        <v>22</v>
      </c>
    </row>
    <row r="12" spans="2:5" ht="17" x14ac:dyDescent="0.2">
      <c r="C12" s="60" t="s">
        <v>74</v>
      </c>
      <c r="D12" s="40">
        <v>2</v>
      </c>
      <c r="E12" s="41">
        <v>30000</v>
      </c>
    </row>
    <row r="13" spans="2:5" ht="17" x14ac:dyDescent="0.2">
      <c r="C13" s="60" t="s">
        <v>77</v>
      </c>
      <c r="D13" s="40">
        <v>1.2</v>
      </c>
      <c r="E13" s="41">
        <v>12000</v>
      </c>
    </row>
    <row r="14" spans="2:5" ht="17" x14ac:dyDescent="0.2">
      <c r="C14" s="60" t="s">
        <v>75</v>
      </c>
      <c r="D14" s="40">
        <v>0.8</v>
      </c>
      <c r="E14" s="41">
        <v>5000</v>
      </c>
    </row>
    <row r="15" spans="2:5" ht="34" x14ac:dyDescent="0.2">
      <c r="C15" s="60" t="s">
        <v>76</v>
      </c>
      <c r="D15" s="40">
        <v>0.5</v>
      </c>
      <c r="E15" s="41">
        <v>8000</v>
      </c>
    </row>
    <row r="16" spans="2:5" ht="17" thickBot="1" x14ac:dyDescent="0.25"/>
    <row r="17" spans="3:5" ht="18" thickBot="1" x14ac:dyDescent="0.25">
      <c r="C17" s="61" t="s">
        <v>40</v>
      </c>
      <c r="D17" s="62">
        <f>SUM(D12:D15)</f>
        <v>4.5</v>
      </c>
      <c r="E17" s="63">
        <f>SUM(E12:E15)</f>
        <v>55000</v>
      </c>
    </row>
  </sheetData>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Obj &amp; Rôles</vt:lpstr>
      <vt:lpstr>Budget</vt:lpstr>
      <vt:lpstr>STARS</vt:lpstr>
      <vt:lpstr>Feuil1</vt:lpstr>
      <vt:lpstr>RH</vt:lpstr>
      <vt:lpstr>Part</vt:lpstr>
      <vt:lpstr>Com</vt:lpstr>
      <vt:lpstr>Sport</vt:lpstr>
      <vt:lpstr>Mkt</vt:lpstr>
      <vt:lpstr>Com!Zone_d_impression</vt:lpstr>
      <vt:lpstr>Mkt!Zone_d_impression</vt:lpstr>
      <vt:lpstr>Part!Zone_d_impression</vt:lpstr>
      <vt:lpstr>RH!Zone_d_impression</vt:lpstr>
      <vt:lpstr>Sport!Zone_d_impression</vt:lpstr>
      <vt:lpstr>STARS!Zone_d_impression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2022-02-24T14:24:24Z</cp:lastPrinted>
  <dcterms:created xsi:type="dcterms:W3CDTF">2022-02-01T15:44:00Z</dcterms:created>
  <dcterms:modified xsi:type="dcterms:W3CDTF">2022-02-24T15:05:25Z</dcterms:modified>
</cp:coreProperties>
</file>